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n/Downloads/"/>
    </mc:Choice>
  </mc:AlternateContent>
  <xr:revisionPtr revIDLastSave="0" documentId="13_ncr:1_{F76BD85E-F6D3-0F45-8D92-E106AF3D47B8}" xr6:coauthVersionLast="47" xr6:coauthVersionMax="47" xr10:uidLastSave="{00000000-0000-0000-0000-000000000000}"/>
  <bookViews>
    <workbookView xWindow="0" yWindow="760" windowWidth="30240" windowHeight="17680" xr2:uid="{CF9BBD5F-520E-9243-9BA5-AD3363367C8D}"/>
  </bookViews>
  <sheets>
    <sheet name="Expertise - Tour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F29" i="1" s="1"/>
  <c r="E30" i="1"/>
  <c r="F30" i="1" s="1"/>
  <c r="J30" i="1" s="1"/>
  <c r="F32" i="1"/>
  <c r="E33" i="1"/>
  <c r="F33" i="1" s="1"/>
  <c r="J33" i="1" s="1"/>
  <c r="F34" i="1"/>
  <c r="O33" i="1"/>
  <c r="Q33" i="1"/>
  <c r="R33" i="1" s="1"/>
  <c r="AA33" i="1"/>
  <c r="AG33" i="1" s="1"/>
  <c r="AC33" i="1"/>
  <c r="AD33" i="1" s="1"/>
  <c r="O34" i="1"/>
  <c r="Q34" i="1"/>
  <c r="R34" i="1"/>
  <c r="S34" i="1" s="1"/>
  <c r="U34" i="1"/>
  <c r="V34" i="1"/>
  <c r="AA34" i="1"/>
  <c r="AC34" i="1"/>
  <c r="AD34" i="1" s="1"/>
  <c r="C34" i="1"/>
  <c r="AC14" i="1"/>
  <c r="AC15" i="1"/>
  <c r="AC16" i="1"/>
  <c r="AC17" i="1"/>
  <c r="AG17" i="1" s="1"/>
  <c r="AC18" i="1"/>
  <c r="AD18" i="1" s="1"/>
  <c r="AC19" i="1"/>
  <c r="AD19" i="1" s="1"/>
  <c r="AH19" i="1" s="1"/>
  <c r="AC20" i="1"/>
  <c r="AD20" i="1" s="1"/>
  <c r="AH20" i="1" s="1"/>
  <c r="AC21" i="1"/>
  <c r="AD21" i="1" s="1"/>
  <c r="AH21" i="1" s="1"/>
  <c r="AC22" i="1"/>
  <c r="AD22" i="1" s="1"/>
  <c r="AH22" i="1" s="1"/>
  <c r="AC23" i="1"/>
  <c r="AD23" i="1" s="1"/>
  <c r="AH23" i="1" s="1"/>
  <c r="AC24" i="1"/>
  <c r="AC25" i="1"/>
  <c r="AC26" i="1"/>
  <c r="AC27" i="1"/>
  <c r="AC28" i="1"/>
  <c r="AC29" i="1"/>
  <c r="AD29" i="1" s="1"/>
  <c r="AH29" i="1" s="1"/>
  <c r="AC30" i="1"/>
  <c r="AD30" i="1" s="1"/>
  <c r="AH30" i="1" s="1"/>
  <c r="AC31" i="1"/>
  <c r="AD31" i="1" s="1"/>
  <c r="AH31" i="1" s="1"/>
  <c r="AC32" i="1"/>
  <c r="AD32" i="1" s="1"/>
  <c r="AH32" i="1" s="1"/>
  <c r="AC13" i="1"/>
  <c r="E21" i="1"/>
  <c r="E22" i="1"/>
  <c r="E23" i="1"/>
  <c r="E24" i="1"/>
  <c r="E25" i="1"/>
  <c r="F25" i="1" s="1"/>
  <c r="G25" i="1" s="1"/>
  <c r="E20" i="1"/>
  <c r="F20" i="1" s="1"/>
  <c r="J20" i="1" s="1"/>
  <c r="E14" i="1"/>
  <c r="F14" i="1" s="1"/>
  <c r="G14" i="1" s="1"/>
  <c r="E15" i="1"/>
  <c r="F15" i="1" s="1"/>
  <c r="G15" i="1" s="1"/>
  <c r="E16" i="1"/>
  <c r="F16" i="1" s="1"/>
  <c r="J16" i="1" s="1"/>
  <c r="E17" i="1"/>
  <c r="E13" i="1"/>
  <c r="AA18" i="1"/>
  <c r="Q18" i="1"/>
  <c r="R18" i="1"/>
  <c r="S18" i="1" s="1"/>
  <c r="O18" i="1"/>
  <c r="U18" i="1" s="1"/>
  <c r="Q14" i="1"/>
  <c r="U14" i="1" s="1"/>
  <c r="Q15" i="1"/>
  <c r="R15" i="1" s="1"/>
  <c r="Q16" i="1"/>
  <c r="Q17" i="1"/>
  <c r="R17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U25" i="1" s="1"/>
  <c r="Q26" i="1"/>
  <c r="U26" i="1" s="1"/>
  <c r="Q27" i="1"/>
  <c r="Q28" i="1"/>
  <c r="Q29" i="1"/>
  <c r="R29" i="1" s="1"/>
  <c r="V29" i="1" s="1"/>
  <c r="Q30" i="1"/>
  <c r="R30" i="1" s="1"/>
  <c r="Q31" i="1"/>
  <c r="R31" i="1" s="1"/>
  <c r="Q32" i="1"/>
  <c r="R32" i="1" s="1"/>
  <c r="Q13" i="1"/>
  <c r="U13" i="1" s="1"/>
  <c r="AA13" i="1"/>
  <c r="AG13" i="1" s="1"/>
  <c r="AA14" i="1"/>
  <c r="AG14" i="1" s="1"/>
  <c r="AA15" i="1"/>
  <c r="AG15" i="1" s="1"/>
  <c r="AA16" i="1"/>
  <c r="AA17" i="1"/>
  <c r="AA19" i="1"/>
  <c r="AA20" i="1"/>
  <c r="AA21" i="1"/>
  <c r="AA22" i="1"/>
  <c r="AA23" i="1"/>
  <c r="AA24" i="1"/>
  <c r="AG24" i="1" s="1"/>
  <c r="AA25" i="1"/>
  <c r="AG25" i="1" s="1"/>
  <c r="AA26" i="1"/>
  <c r="AA27" i="1"/>
  <c r="AA28" i="1"/>
  <c r="AA29" i="1"/>
  <c r="AA30" i="1"/>
  <c r="AA31" i="1"/>
  <c r="AA32" i="1"/>
  <c r="AA12" i="1"/>
  <c r="AG12" i="1" s="1"/>
  <c r="I27" i="1"/>
  <c r="I28" i="1"/>
  <c r="C25" i="1"/>
  <c r="O15" i="1"/>
  <c r="O16" i="1"/>
  <c r="U16" i="1" s="1"/>
  <c r="O17" i="1"/>
  <c r="O19" i="1"/>
  <c r="O20" i="1"/>
  <c r="O21" i="1"/>
  <c r="O22" i="1"/>
  <c r="O23" i="1"/>
  <c r="O24" i="1"/>
  <c r="O25" i="1"/>
  <c r="O26" i="1"/>
  <c r="O27" i="1"/>
  <c r="U27" i="1" s="1"/>
  <c r="O28" i="1"/>
  <c r="O29" i="1"/>
  <c r="O30" i="1"/>
  <c r="O31" i="1"/>
  <c r="O32" i="1"/>
  <c r="C24" i="1"/>
  <c r="C23" i="1"/>
  <c r="C17" i="1"/>
  <c r="AG16" i="1"/>
  <c r="AG26" i="1"/>
  <c r="AG27" i="1"/>
  <c r="AG28" i="1"/>
  <c r="AD13" i="1"/>
  <c r="AH13" i="1" s="1"/>
  <c r="AD14" i="1"/>
  <c r="AD15" i="1"/>
  <c r="AD16" i="1"/>
  <c r="AH16" i="1" s="1"/>
  <c r="AD17" i="1"/>
  <c r="AE17" i="1" s="1"/>
  <c r="AD24" i="1"/>
  <c r="AH24" i="1" s="1"/>
  <c r="AD25" i="1"/>
  <c r="AD26" i="1"/>
  <c r="AE26" i="1" s="1"/>
  <c r="AD27" i="1"/>
  <c r="AE27" i="1" s="1"/>
  <c r="AD28" i="1"/>
  <c r="AH28" i="1" s="1"/>
  <c r="R16" i="1"/>
  <c r="R26" i="1"/>
  <c r="S26" i="1" s="1"/>
  <c r="R27" i="1"/>
  <c r="S27" i="1" s="1"/>
  <c r="R28" i="1"/>
  <c r="I13" i="1"/>
  <c r="I19" i="1"/>
  <c r="I20" i="1"/>
  <c r="I21" i="1"/>
  <c r="I22" i="1"/>
  <c r="F13" i="1"/>
  <c r="G13" i="1" s="1"/>
  <c r="F17" i="1"/>
  <c r="J17" i="1" s="1"/>
  <c r="F19" i="1"/>
  <c r="G19" i="1" s="1"/>
  <c r="F21" i="1"/>
  <c r="G21" i="1" s="1"/>
  <c r="F22" i="1"/>
  <c r="G22" i="1" s="1"/>
  <c r="F23" i="1"/>
  <c r="F24" i="1"/>
  <c r="F27" i="1"/>
  <c r="F28" i="1"/>
  <c r="AD12" i="1"/>
  <c r="I12" i="1"/>
  <c r="U12" i="1"/>
  <c r="R12" i="1"/>
  <c r="S12" i="1" s="1"/>
  <c r="F12" i="1"/>
  <c r="G12" i="1" s="1"/>
  <c r="I29" i="1" l="1"/>
  <c r="U33" i="1"/>
  <c r="R25" i="1"/>
  <c r="S25" i="1" s="1"/>
  <c r="AG34" i="1"/>
  <c r="AE25" i="1"/>
  <c r="AG32" i="1"/>
  <c r="R14" i="1"/>
  <c r="S14" i="1" s="1"/>
  <c r="U15" i="1"/>
  <c r="AE12" i="1"/>
  <c r="I14" i="1"/>
  <c r="AE14" i="1"/>
  <c r="I23" i="1"/>
  <c r="I16" i="1"/>
  <c r="AG31" i="1"/>
  <c r="V18" i="1"/>
  <c r="I15" i="1"/>
  <c r="AE15" i="1"/>
  <c r="I24" i="1"/>
  <c r="I30" i="1"/>
  <c r="I34" i="1"/>
  <c r="I32" i="1"/>
  <c r="I33" i="1"/>
  <c r="G34" i="1"/>
  <c r="G33" i="1"/>
  <c r="G28" i="1"/>
  <c r="G27" i="1"/>
  <c r="AH33" i="1"/>
  <c r="AE33" i="1"/>
  <c r="AE34" i="1"/>
  <c r="AH34" i="1"/>
  <c r="S33" i="1"/>
  <c r="V33" i="1"/>
  <c r="J34" i="1"/>
  <c r="AE18" i="1"/>
  <c r="AH18" i="1"/>
  <c r="AG23" i="1"/>
  <c r="AG22" i="1"/>
  <c r="AG20" i="1"/>
  <c r="AG18" i="1"/>
  <c r="AG30" i="1"/>
  <c r="AG29" i="1"/>
  <c r="AG21" i="1"/>
  <c r="AG19" i="1"/>
  <c r="I25" i="1"/>
  <c r="I17" i="1"/>
  <c r="J13" i="1"/>
  <c r="S16" i="1"/>
  <c r="J25" i="1"/>
  <c r="S15" i="1"/>
  <c r="R13" i="1"/>
  <c r="S13" i="1" s="1"/>
  <c r="J15" i="1"/>
  <c r="AE28" i="1"/>
  <c r="J14" i="1"/>
  <c r="U23" i="1"/>
  <c r="U21" i="1"/>
  <c r="U17" i="1"/>
  <c r="U32" i="1"/>
  <c r="U20" i="1"/>
  <c r="U24" i="1"/>
  <c r="U19" i="1"/>
  <c r="G32" i="1"/>
  <c r="G29" i="1"/>
  <c r="U22" i="1"/>
  <c r="U31" i="1"/>
  <c r="S20" i="1"/>
  <c r="U28" i="1"/>
  <c r="S19" i="1"/>
  <c r="S22" i="1"/>
  <c r="U30" i="1"/>
  <c r="S21" i="1"/>
  <c r="U29" i="1"/>
  <c r="S17" i="1"/>
  <c r="S24" i="1"/>
  <c r="S23" i="1"/>
  <c r="S32" i="1"/>
  <c r="S31" i="1"/>
  <c r="J12" i="1"/>
  <c r="G23" i="1"/>
  <c r="AH27" i="1"/>
  <c r="V14" i="1"/>
  <c r="AE30" i="1"/>
  <c r="AE29" i="1"/>
  <c r="G16" i="1"/>
  <c r="G17" i="1"/>
  <c r="G24" i="1"/>
  <c r="AE24" i="1"/>
  <c r="AE23" i="1"/>
  <c r="AE22" i="1"/>
  <c r="AH26" i="1"/>
  <c r="AH15" i="1"/>
  <c r="AE13" i="1"/>
  <c r="AH17" i="1"/>
  <c r="AE21" i="1"/>
  <c r="AE20" i="1"/>
  <c r="V12" i="1"/>
  <c r="AE32" i="1"/>
  <c r="AE19" i="1"/>
  <c r="AE31" i="1"/>
  <c r="AH12" i="1"/>
  <c r="V17" i="1"/>
  <c r="AE16" i="1"/>
  <c r="AH25" i="1"/>
  <c r="V16" i="1"/>
  <c r="AH14" i="1"/>
  <c r="V15" i="1"/>
  <c r="V23" i="1"/>
  <c r="V24" i="1"/>
  <c r="V25" i="1"/>
  <c r="V26" i="1"/>
  <c r="V28" i="1"/>
  <c r="V20" i="1"/>
  <c r="V30" i="1"/>
  <c r="V19" i="1"/>
  <c r="V21" i="1"/>
  <c r="V31" i="1"/>
  <c r="V27" i="1"/>
  <c r="V22" i="1"/>
  <c r="V32" i="1"/>
  <c r="G30" i="1"/>
  <c r="J24" i="1"/>
  <c r="G20" i="1"/>
  <c r="J32" i="1"/>
  <c r="J22" i="1"/>
  <c r="J29" i="1"/>
  <c r="J21" i="1"/>
  <c r="J28" i="1"/>
  <c r="J27" i="1"/>
  <c r="J19" i="1"/>
  <c r="J23" i="1"/>
  <c r="V13" i="1" l="1"/>
  <c r="S29" i="1"/>
  <c r="S30" i="1"/>
  <c r="S28" i="1"/>
</calcChain>
</file>

<file path=xl/sharedStrings.xml><?xml version="1.0" encoding="utf-8"?>
<sst xmlns="http://schemas.openxmlformats.org/spreadsheetml/2006/main" count="150" uniqueCount="39">
  <si>
    <t>DX200</t>
  </si>
  <si>
    <t>AX200</t>
  </si>
  <si>
    <t>tr/min.</t>
  </si>
  <si>
    <t>Pmax broche</t>
  </si>
  <si>
    <t>kW</t>
  </si>
  <si>
    <t xml:space="preserve">Outil </t>
  </si>
  <si>
    <t>Outil</t>
  </si>
  <si>
    <t>Vc (m/min.)</t>
  </si>
  <si>
    <t>f (mm/tr)</t>
  </si>
  <si>
    <t>ap (mm)</t>
  </si>
  <si>
    <t>Matière</t>
  </si>
  <si>
    <t>C40</t>
  </si>
  <si>
    <t>Pc model (kW)</t>
  </si>
  <si>
    <t>Fc model (kN)</t>
  </si>
  <si>
    <t>Pc mes (kW)</t>
  </si>
  <si>
    <t xml:space="preserve">MPa </t>
  </si>
  <si>
    <t>Nmax broche</t>
  </si>
  <si>
    <t>kc mes (MPa)</t>
  </si>
  <si>
    <t>AX300</t>
  </si>
  <si>
    <t>Cz model (N.m)</t>
  </si>
  <si>
    <t>Diam (mm)</t>
  </si>
  <si>
    <t>Cz mes (N.m))</t>
  </si>
  <si>
    <t>Cz mes (?)</t>
  </si>
  <si>
    <t>Cz mes (N.m)</t>
  </si>
  <si>
    <t>Obs.</t>
  </si>
  <si>
    <t>Vibrations</t>
  </si>
  <si>
    <t>Pb mes. Pc ?</t>
  </si>
  <si>
    <t>kc model</t>
  </si>
  <si>
    <t>Pression mors</t>
  </si>
  <si>
    <t>bars</t>
  </si>
  <si>
    <t>CHARIOTER-55-FSI-ACIER - R0,4</t>
  </si>
  <si>
    <t>Outil a reculé dans le porte-outil</t>
  </si>
  <si>
    <t xml:space="preserve"> </t>
  </si>
  <si>
    <t>Pas de mesure</t>
  </si>
  <si>
    <t>OUTIL_EBAUCHE - R0,8</t>
  </si>
  <si>
    <t>37-45</t>
  </si>
  <si>
    <t>Baisse N 2400&gt;1950 et Vf en conséquence 1850&gt;1600</t>
  </si>
  <si>
    <t>115-128</t>
  </si>
  <si>
    <t>Pb mes. Pc ? Copeau long et épais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</si>
</sst>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1" fillId="3" borderId="0" xfId="0" applyFont="1" applyFill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A6E1-E7CB-164B-8569-844F165B0FFA}">
  <dimension ref="B2:AK34"/>
  <sheetViews>
    <sheetView tabSelected="1" workbookViewId="0">
      <selection activeCell="L30" sqref="L30"/>
    </sheetView>
  </sheetViews>
  <sheetFormatPr baseColWidth="10" defaultRowHeight="16" x14ac:dyDescent="0.2"/>
  <cols>
    <col min="2" max="2" width="13.33203125" bestFit="1" customWidth="1"/>
    <col min="3" max="3" width="13.33203125" customWidth="1"/>
    <col min="6" max="6" width="12.6640625" bestFit="1" customWidth="1"/>
    <col min="7" max="7" width="13.1640625" bestFit="1" customWidth="1"/>
    <col min="8" max="8" width="11.5" bestFit="1" customWidth="1"/>
    <col min="9" max="9" width="12.33203125" bestFit="1" customWidth="1"/>
    <col min="10" max="10" width="14" bestFit="1" customWidth="1"/>
    <col min="11" max="12" width="12.33203125" customWidth="1"/>
    <col min="14" max="14" width="13.33203125" bestFit="1" customWidth="1"/>
    <col min="15" max="15" width="13.33203125" customWidth="1"/>
    <col min="18" max="18" width="12.6640625" bestFit="1" customWidth="1"/>
    <col min="19" max="19" width="13.1640625" bestFit="1" customWidth="1"/>
    <col min="20" max="20" width="11.5" bestFit="1" customWidth="1"/>
    <col min="21" max="21" width="12.33203125" bestFit="1" customWidth="1"/>
    <col min="22" max="22" width="14" bestFit="1" customWidth="1"/>
    <col min="23" max="24" width="12.33203125" customWidth="1"/>
    <col min="26" max="26" width="12.6640625" bestFit="1" customWidth="1"/>
    <col min="30" max="30" width="12.6640625" bestFit="1" customWidth="1"/>
    <col min="31" max="31" width="13.1640625" bestFit="1" customWidth="1"/>
    <col min="32" max="32" width="11.5" bestFit="1" customWidth="1"/>
    <col min="33" max="33" width="12.33203125" bestFit="1" customWidth="1"/>
    <col min="34" max="34" width="14" bestFit="1" customWidth="1"/>
    <col min="35" max="36" width="12.33203125" customWidth="1"/>
  </cols>
  <sheetData>
    <row r="2" spans="2:37" s="1" customFormat="1" x14ac:dyDescent="0.2">
      <c r="B2" s="7" t="s">
        <v>18</v>
      </c>
      <c r="N2" s="7" t="s">
        <v>1</v>
      </c>
      <c r="Z2" s="7" t="s">
        <v>0</v>
      </c>
    </row>
    <row r="3" spans="2:37" x14ac:dyDescent="0.2">
      <c r="B3" s="5" t="s">
        <v>16</v>
      </c>
      <c r="C3" s="2">
        <v>4000</v>
      </c>
      <c r="D3" t="s">
        <v>2</v>
      </c>
      <c r="N3" s="5" t="s">
        <v>16</v>
      </c>
      <c r="O3" s="2">
        <v>4000</v>
      </c>
      <c r="P3" t="s">
        <v>2</v>
      </c>
      <c r="Z3" s="5" t="s">
        <v>16</v>
      </c>
      <c r="AA3" s="2">
        <v>4000</v>
      </c>
      <c r="AB3" t="s">
        <v>2</v>
      </c>
    </row>
    <row r="4" spans="2:37" x14ac:dyDescent="0.2">
      <c r="B4" s="5" t="s">
        <v>3</v>
      </c>
      <c r="C4" s="2">
        <v>27</v>
      </c>
      <c r="D4" t="s">
        <v>4</v>
      </c>
      <c r="N4" s="5" t="s">
        <v>3</v>
      </c>
      <c r="O4" s="2"/>
      <c r="P4" t="s">
        <v>4</v>
      </c>
      <c r="Z4" s="5" t="s">
        <v>3</v>
      </c>
      <c r="AA4" s="2"/>
      <c r="AB4" t="s">
        <v>4</v>
      </c>
    </row>
    <row r="5" spans="2:37" x14ac:dyDescent="0.2">
      <c r="B5" s="5" t="s">
        <v>28</v>
      </c>
      <c r="C5" s="2">
        <v>30</v>
      </c>
      <c r="D5" t="s">
        <v>29</v>
      </c>
      <c r="N5" s="5" t="s">
        <v>28</v>
      </c>
      <c r="O5" s="2">
        <v>30</v>
      </c>
      <c r="P5" t="s">
        <v>29</v>
      </c>
      <c r="Z5" s="5" t="s">
        <v>28</v>
      </c>
      <c r="AA5" s="2"/>
      <c r="AB5" t="s">
        <v>29</v>
      </c>
    </row>
    <row r="6" spans="2:37" x14ac:dyDescent="0.2">
      <c r="C6" s="2"/>
      <c r="O6" s="2"/>
      <c r="AA6" s="2"/>
    </row>
    <row r="7" spans="2:37" x14ac:dyDescent="0.2">
      <c r="B7" s="5" t="s">
        <v>6</v>
      </c>
      <c r="C7" s="6" t="s">
        <v>30</v>
      </c>
      <c r="N7" s="5" t="s">
        <v>5</v>
      </c>
      <c r="O7" s="6" t="s">
        <v>34</v>
      </c>
      <c r="Z7" s="5" t="s">
        <v>6</v>
      </c>
      <c r="AA7" s="6"/>
    </row>
    <row r="8" spans="2:37" x14ac:dyDescent="0.2">
      <c r="B8" s="5" t="s">
        <v>10</v>
      </c>
      <c r="C8" s="2" t="s">
        <v>11</v>
      </c>
      <c r="N8" s="5" t="s">
        <v>10</v>
      </c>
      <c r="O8" s="2" t="s">
        <v>11</v>
      </c>
      <c r="Z8" s="5" t="s">
        <v>10</v>
      </c>
      <c r="AA8" s="2" t="s">
        <v>11</v>
      </c>
    </row>
    <row r="9" spans="2:37" x14ac:dyDescent="0.2">
      <c r="B9" s="5" t="s">
        <v>27</v>
      </c>
      <c r="C9" s="2">
        <v>2000</v>
      </c>
      <c r="D9" t="s">
        <v>15</v>
      </c>
      <c r="N9" s="5" t="s">
        <v>27</v>
      </c>
      <c r="O9" s="2">
        <v>2000</v>
      </c>
      <c r="P9" t="s">
        <v>15</v>
      </c>
      <c r="Z9" s="5" t="s">
        <v>27</v>
      </c>
      <c r="AA9" s="2">
        <v>2000</v>
      </c>
      <c r="AB9" t="s">
        <v>15</v>
      </c>
    </row>
    <row r="11" spans="2:37" x14ac:dyDescent="0.2">
      <c r="B11" s="4" t="s">
        <v>20</v>
      </c>
      <c r="C11" s="4" t="s">
        <v>7</v>
      </c>
      <c r="D11" s="4" t="s">
        <v>8</v>
      </c>
      <c r="E11" s="4" t="s">
        <v>9</v>
      </c>
      <c r="F11" s="4" t="s">
        <v>13</v>
      </c>
      <c r="G11" s="4" t="s">
        <v>12</v>
      </c>
      <c r="H11" s="4" t="s">
        <v>14</v>
      </c>
      <c r="I11" s="4" t="s">
        <v>17</v>
      </c>
      <c r="J11" s="4" t="s">
        <v>19</v>
      </c>
      <c r="K11" s="4" t="s">
        <v>23</v>
      </c>
      <c r="L11" s="4" t="s">
        <v>24</v>
      </c>
      <c r="N11" s="4" t="s">
        <v>20</v>
      </c>
      <c r="O11" s="4" t="s">
        <v>7</v>
      </c>
      <c r="P11" s="4" t="s">
        <v>8</v>
      </c>
      <c r="Q11" s="4" t="s">
        <v>9</v>
      </c>
      <c r="R11" s="4" t="s">
        <v>13</v>
      </c>
      <c r="S11" s="4" t="s">
        <v>12</v>
      </c>
      <c r="T11" s="4" t="s">
        <v>14</v>
      </c>
      <c r="U11" s="4" t="s">
        <v>17</v>
      </c>
      <c r="V11" s="4" t="s">
        <v>19</v>
      </c>
      <c r="W11" s="4" t="s">
        <v>21</v>
      </c>
      <c r="X11" s="4" t="s">
        <v>24</v>
      </c>
      <c r="Z11" s="4" t="s">
        <v>20</v>
      </c>
      <c r="AA11" s="4" t="s">
        <v>7</v>
      </c>
      <c r="AB11" s="4" t="s">
        <v>8</v>
      </c>
      <c r="AC11" s="4" t="s">
        <v>9</v>
      </c>
      <c r="AD11" s="4" t="s">
        <v>13</v>
      </c>
      <c r="AE11" s="4" t="s">
        <v>12</v>
      </c>
      <c r="AF11" s="4" t="s">
        <v>14</v>
      </c>
      <c r="AG11" s="4" t="s">
        <v>17</v>
      </c>
      <c r="AH11" s="4" t="s">
        <v>19</v>
      </c>
      <c r="AI11" s="4" t="s">
        <v>22</v>
      </c>
      <c r="AJ11" s="4" t="s">
        <v>24</v>
      </c>
    </row>
    <row r="12" spans="2:37" x14ac:dyDescent="0.2">
      <c r="B12" s="3">
        <v>56</v>
      </c>
      <c r="C12" s="3">
        <v>280</v>
      </c>
      <c r="D12" s="3">
        <v>0.4</v>
      </c>
      <c r="E12" s="3">
        <v>2</v>
      </c>
      <c r="F12" s="3">
        <f>ROUND($C$9*D12*E12/1000,2)</f>
        <v>1.6</v>
      </c>
      <c r="G12" s="3">
        <f>ROUND(F12*C12/60,2)</f>
        <v>7.47</v>
      </c>
      <c r="H12" s="3">
        <v>7.8</v>
      </c>
      <c r="I12" s="3">
        <f>ROUND(H12/(C12*D12*E12)*60000,0)</f>
        <v>2089</v>
      </c>
      <c r="J12" s="3">
        <f t="shared" ref="J12:J17" si="0">ROUND(F12*B12/2,2)</f>
        <v>44.8</v>
      </c>
      <c r="K12" s="3"/>
      <c r="L12" s="8"/>
      <c r="M12" t="s">
        <v>32</v>
      </c>
      <c r="N12" s="3">
        <v>42</v>
      </c>
      <c r="O12" s="3">
        <v>200</v>
      </c>
      <c r="P12" s="3">
        <v>0.8</v>
      </c>
      <c r="Q12" s="3">
        <v>1.5</v>
      </c>
      <c r="R12" s="3">
        <f>ROUND($O$9*P12*Q12/1000,2)</f>
        <v>2.4</v>
      </c>
      <c r="S12" s="3">
        <f>ROUND(R12*O12/60,2)</f>
        <v>8</v>
      </c>
      <c r="T12" s="3">
        <v>9</v>
      </c>
      <c r="U12" s="3">
        <f>ROUND(T12/(O12*P12*Q12)*60000,0)</f>
        <v>2250</v>
      </c>
      <c r="V12" s="3">
        <f t="shared" ref="V12:V17" si="1">ROUND(R12*N12/2,2)</f>
        <v>50.4</v>
      </c>
      <c r="W12" s="3">
        <v>58</v>
      </c>
      <c r="X12" s="8"/>
      <c r="Y12" t="s">
        <v>32</v>
      </c>
      <c r="Z12" s="3"/>
      <c r="AA12" s="3">
        <f>PI()*Z12*$AA$3/1000</f>
        <v>0</v>
      </c>
      <c r="AB12" s="3"/>
      <c r="AC12" s="3"/>
      <c r="AD12" s="3">
        <f>ROUND($O$9*AB12*AC12/1000,2)</f>
        <v>0</v>
      </c>
      <c r="AE12" s="3">
        <f>ROUND(AD12*AA12/60,2)</f>
        <v>0</v>
      </c>
      <c r="AF12" s="3"/>
      <c r="AG12" s="3" t="e">
        <f>ROUND(AF12/(AA12*AB12*AC12)*60000,0)</f>
        <v>#DIV/0!</v>
      </c>
      <c r="AH12" s="3">
        <f>ROUND(AD12*Z12/2,2)</f>
        <v>0</v>
      </c>
      <c r="AI12" s="3"/>
      <c r="AJ12" s="8"/>
      <c r="AK12" t="s">
        <v>32</v>
      </c>
    </row>
    <row r="13" spans="2:37" x14ac:dyDescent="0.2">
      <c r="B13" s="3">
        <v>52</v>
      </c>
      <c r="C13" s="3">
        <v>280</v>
      </c>
      <c r="D13" s="3">
        <v>0.8</v>
      </c>
      <c r="E13" s="3">
        <f>(B12-B13)/2</f>
        <v>2</v>
      </c>
      <c r="F13" s="3">
        <f>ROUND($C$9*D13*E13/1000,2)</f>
        <v>3.2</v>
      </c>
      <c r="G13" s="3">
        <f>ROUND(F13*C13/60,2)</f>
        <v>14.93</v>
      </c>
      <c r="H13" s="3">
        <v>14.8</v>
      </c>
      <c r="I13" s="3">
        <f>ROUND(H13/(C13*D13*E13)*60000,0)</f>
        <v>1982</v>
      </c>
      <c r="J13" s="3">
        <f t="shared" si="0"/>
        <v>83.2</v>
      </c>
      <c r="K13" s="3"/>
      <c r="L13" s="8"/>
      <c r="M13" t="s">
        <v>32</v>
      </c>
      <c r="N13" s="3">
        <v>38</v>
      </c>
      <c r="O13" s="3">
        <v>250</v>
      </c>
      <c r="P13" s="3">
        <v>0.8</v>
      </c>
      <c r="Q13" s="3">
        <f>(N12-N13)/2</f>
        <v>2</v>
      </c>
      <c r="R13" s="3">
        <f>ROUND($O$9*P13*Q13/1000,2)</f>
        <v>3.2</v>
      </c>
      <c r="S13" s="3">
        <f>ROUND(R13*O13/60,2)</f>
        <v>13.33</v>
      </c>
      <c r="T13" s="3"/>
      <c r="U13" s="3">
        <f>ROUND(T13/(O13*P13*Q13)*60000,0)</f>
        <v>0</v>
      </c>
      <c r="V13" s="3">
        <f t="shared" si="1"/>
        <v>60.8</v>
      </c>
      <c r="W13" s="3"/>
      <c r="X13" s="8" t="s">
        <v>33</v>
      </c>
      <c r="Y13" t="s">
        <v>32</v>
      </c>
      <c r="Z13" s="3"/>
      <c r="AA13" s="3">
        <f t="shared" ref="AA13:AA34" si="2">PI()*Z13*$AA$3/1000</f>
        <v>0</v>
      </c>
      <c r="AB13" s="3"/>
      <c r="AC13" s="3">
        <f>(Z12-Z13)/2</f>
        <v>0</v>
      </c>
      <c r="AD13" s="3">
        <f t="shared" ref="AD13:AD32" si="3">ROUND($O$9*AB13*AC13/1000,2)</f>
        <v>0</v>
      </c>
      <c r="AE13" s="3">
        <f t="shared" ref="AE13:AE32" si="4">ROUND(AD13*AA13/60,2)</f>
        <v>0</v>
      </c>
      <c r="AF13" s="3"/>
      <c r="AG13" s="3" t="e">
        <f t="shared" ref="AG13:AG32" si="5">ROUND(AF13/(AA13*AB13*AC13)*60000,0)</f>
        <v>#DIV/0!</v>
      </c>
      <c r="AH13" s="3">
        <f t="shared" ref="AH13:AH32" si="6">ROUND(AD13*Z13/2,2)</f>
        <v>0</v>
      </c>
      <c r="AI13" s="3"/>
      <c r="AJ13" s="8"/>
      <c r="AK13" t="s">
        <v>32</v>
      </c>
    </row>
    <row r="14" spans="2:37" x14ac:dyDescent="0.2">
      <c r="B14" s="3">
        <v>40</v>
      </c>
      <c r="C14" s="3">
        <v>160</v>
      </c>
      <c r="D14" s="3">
        <v>0.4</v>
      </c>
      <c r="E14" s="3">
        <f t="shared" ref="E14:E17" si="7">(B13-B14)/2</f>
        <v>6</v>
      </c>
      <c r="F14" s="3">
        <f>ROUND($C$9*D14*E14/1000,2)</f>
        <v>4.8</v>
      </c>
      <c r="G14" s="3">
        <f>ROUND(F14*C14/60,2)</f>
        <v>12.8</v>
      </c>
      <c r="H14" s="3">
        <v>13.2</v>
      </c>
      <c r="I14" s="3">
        <f>ROUND(H14/(C14*D14*E14)*60000,0)</f>
        <v>2063</v>
      </c>
      <c r="J14" s="3">
        <f t="shared" si="0"/>
        <v>96</v>
      </c>
      <c r="K14" s="3"/>
      <c r="L14" s="8"/>
      <c r="M14" t="s">
        <v>32</v>
      </c>
      <c r="N14" s="3">
        <v>33</v>
      </c>
      <c r="O14" s="3">
        <v>200</v>
      </c>
      <c r="P14" s="3">
        <v>0.8</v>
      </c>
      <c r="Q14" s="3">
        <f t="shared" ref="Q14:Q32" si="8">(N13-N14)/2</f>
        <v>2.5</v>
      </c>
      <c r="R14" s="3">
        <f>ROUND($O$9*P14*Q14/1000,2)</f>
        <v>4</v>
      </c>
      <c r="S14" s="3">
        <f>ROUND(R14*O14/60,2)</f>
        <v>13.33</v>
      </c>
      <c r="T14" s="3">
        <v>9.1</v>
      </c>
      <c r="U14" s="3">
        <f>ROUND(T14/(O14*P14*Q14)*60000,0)</f>
        <v>1365</v>
      </c>
      <c r="V14" s="3">
        <f t="shared" si="1"/>
        <v>66</v>
      </c>
      <c r="W14" s="3" t="s">
        <v>35</v>
      </c>
      <c r="X14" s="8" t="s">
        <v>36</v>
      </c>
      <c r="Y14" t="s">
        <v>32</v>
      </c>
      <c r="Z14" s="3"/>
      <c r="AA14" s="3">
        <f t="shared" si="2"/>
        <v>0</v>
      </c>
      <c r="AB14" s="3"/>
      <c r="AC14" s="3">
        <f t="shared" ref="AC14:AC32" si="9">(Z13-Z14)/2</f>
        <v>0</v>
      </c>
      <c r="AD14" s="3">
        <f t="shared" si="3"/>
        <v>0</v>
      </c>
      <c r="AE14" s="3">
        <f t="shared" si="4"/>
        <v>0</v>
      </c>
      <c r="AF14" s="3"/>
      <c r="AG14" s="3" t="e">
        <f t="shared" si="5"/>
        <v>#DIV/0!</v>
      </c>
      <c r="AH14" s="3">
        <f t="shared" si="6"/>
        <v>0</v>
      </c>
      <c r="AI14" s="3"/>
      <c r="AJ14" s="8"/>
      <c r="AK14" t="s">
        <v>32</v>
      </c>
    </row>
    <row r="15" spans="2:37" x14ac:dyDescent="0.2">
      <c r="B15" s="3">
        <v>28</v>
      </c>
      <c r="C15" s="3">
        <v>160</v>
      </c>
      <c r="D15" s="3">
        <v>0.6</v>
      </c>
      <c r="E15" s="3">
        <f t="shared" si="7"/>
        <v>6</v>
      </c>
      <c r="F15" s="3">
        <f>ROUND($C$9*D15*E15/1000,2)</f>
        <v>7.2</v>
      </c>
      <c r="G15" s="3">
        <f>ROUND(F15*C15/60,2)</f>
        <v>19.2</v>
      </c>
      <c r="H15" s="3">
        <v>24</v>
      </c>
      <c r="I15" s="3">
        <f>ROUND(H15/(C15*D15*E15)*60000,0)</f>
        <v>2500</v>
      </c>
      <c r="J15" s="3">
        <f t="shared" si="0"/>
        <v>100.8</v>
      </c>
      <c r="K15" s="3"/>
      <c r="L15" s="8" t="s">
        <v>25</v>
      </c>
      <c r="M15" t="s">
        <v>32</v>
      </c>
      <c r="N15" s="3"/>
      <c r="O15" s="3">
        <f t="shared" ref="O15:O34" si="10">PI()*N15*$O$3/1000</f>
        <v>0</v>
      </c>
      <c r="P15" s="3"/>
      <c r="Q15" s="3">
        <f t="shared" si="8"/>
        <v>16.5</v>
      </c>
      <c r="R15" s="3">
        <f>ROUND($O$9*P15*Q15/1000,2)</f>
        <v>0</v>
      </c>
      <c r="S15" s="3">
        <f>ROUND(R15*O15/60,2)</f>
        <v>0</v>
      </c>
      <c r="T15" s="3"/>
      <c r="U15" s="3" t="e">
        <f>ROUND(T15/(O15*P15*Q15)*60000,0)</f>
        <v>#DIV/0!</v>
      </c>
      <c r="V15" s="3">
        <f t="shared" si="1"/>
        <v>0</v>
      </c>
      <c r="W15" s="3"/>
      <c r="X15" s="8"/>
      <c r="Y15" t="s">
        <v>32</v>
      </c>
      <c r="Z15" s="3"/>
      <c r="AA15" s="3">
        <f t="shared" si="2"/>
        <v>0</v>
      </c>
      <c r="AB15" s="3"/>
      <c r="AC15" s="3">
        <f t="shared" si="9"/>
        <v>0</v>
      </c>
      <c r="AD15" s="3">
        <f t="shared" si="3"/>
        <v>0</v>
      </c>
      <c r="AE15" s="3">
        <f t="shared" si="4"/>
        <v>0</v>
      </c>
      <c r="AF15" s="3"/>
      <c r="AG15" s="3" t="e">
        <f t="shared" si="5"/>
        <v>#DIV/0!</v>
      </c>
      <c r="AH15" s="3">
        <f t="shared" si="6"/>
        <v>0</v>
      </c>
      <c r="AI15" s="3"/>
      <c r="AJ15" s="8"/>
      <c r="AK15" t="s">
        <v>32</v>
      </c>
    </row>
    <row r="16" spans="2:37" x14ac:dyDescent="0.2">
      <c r="B16" s="3">
        <v>20</v>
      </c>
      <c r="C16" s="3">
        <v>160</v>
      </c>
      <c r="D16" s="3">
        <v>0.8</v>
      </c>
      <c r="E16" s="3">
        <f t="shared" si="7"/>
        <v>4</v>
      </c>
      <c r="F16" s="3">
        <f>ROUND($C$9*D16*E16/1000,2)</f>
        <v>6.4</v>
      </c>
      <c r="G16" s="3">
        <f>ROUND(F16*C16/60,2)</f>
        <v>17.07</v>
      </c>
      <c r="H16" s="3">
        <v>20</v>
      </c>
      <c r="I16" s="3">
        <f>ROUND(H16/(C16*D16*E16)*60000,0)</f>
        <v>2344</v>
      </c>
      <c r="J16" s="3">
        <f t="shared" si="0"/>
        <v>64</v>
      </c>
      <c r="K16" s="3"/>
      <c r="L16" s="8"/>
      <c r="M16" t="s">
        <v>32</v>
      </c>
      <c r="N16" s="3"/>
      <c r="O16" s="3">
        <f t="shared" si="10"/>
        <v>0</v>
      </c>
      <c r="P16" s="3"/>
      <c r="Q16" s="3">
        <f t="shared" si="8"/>
        <v>0</v>
      </c>
      <c r="R16" s="3">
        <f>ROUND($O$9*P16*Q16/1000,2)</f>
        <v>0</v>
      </c>
      <c r="S16" s="3">
        <f>ROUND(R16*O16/60,2)</f>
        <v>0</v>
      </c>
      <c r="T16" s="3"/>
      <c r="U16" s="3" t="e">
        <f>ROUND(T16/(O16*P16*Q16)*60000,0)</f>
        <v>#DIV/0!</v>
      </c>
      <c r="V16" s="3">
        <f t="shared" si="1"/>
        <v>0</v>
      </c>
      <c r="W16" s="3"/>
      <c r="X16" s="8"/>
      <c r="Y16" t="s">
        <v>32</v>
      </c>
      <c r="Z16" s="3"/>
      <c r="AA16" s="3">
        <f t="shared" si="2"/>
        <v>0</v>
      </c>
      <c r="AB16" s="3"/>
      <c r="AC16" s="3">
        <f t="shared" si="9"/>
        <v>0</v>
      </c>
      <c r="AD16" s="3">
        <f t="shared" si="3"/>
        <v>0</v>
      </c>
      <c r="AE16" s="3">
        <f t="shared" si="4"/>
        <v>0</v>
      </c>
      <c r="AF16" s="3"/>
      <c r="AG16" s="3" t="e">
        <f t="shared" si="5"/>
        <v>#DIV/0!</v>
      </c>
      <c r="AH16" s="3">
        <f t="shared" si="6"/>
        <v>0</v>
      </c>
      <c r="AI16" s="3"/>
      <c r="AJ16" s="8"/>
      <c r="AK16" t="s">
        <v>32</v>
      </c>
    </row>
    <row r="17" spans="2:37" x14ac:dyDescent="0.2">
      <c r="B17" s="3">
        <v>14</v>
      </c>
      <c r="C17" s="3">
        <f>$C$3*PI()*B17/1000</f>
        <v>175.92918860102841</v>
      </c>
      <c r="D17" s="3">
        <v>0.8</v>
      </c>
      <c r="E17" s="3">
        <f t="shared" si="7"/>
        <v>3</v>
      </c>
      <c r="F17" s="3">
        <f>ROUND($C$9*D17*E17/1000,2)</f>
        <v>4.8</v>
      </c>
      <c r="G17" s="3">
        <f>ROUND(F17*C17/60,2)</f>
        <v>14.07</v>
      </c>
      <c r="H17" s="3">
        <v>26.8</v>
      </c>
      <c r="I17" s="3">
        <f>ROUND(H17/(C17*D17*E17)*60000,0)</f>
        <v>3808</v>
      </c>
      <c r="J17" s="3">
        <f t="shared" si="0"/>
        <v>33.6</v>
      </c>
      <c r="K17" s="3"/>
      <c r="L17" s="8" t="s">
        <v>26</v>
      </c>
      <c r="M17" t="s">
        <v>32</v>
      </c>
      <c r="N17" s="3"/>
      <c r="O17" s="3">
        <f t="shared" si="10"/>
        <v>0</v>
      </c>
      <c r="P17" s="3"/>
      <c r="Q17" s="3">
        <f t="shared" si="8"/>
        <v>0</v>
      </c>
      <c r="R17" s="3">
        <f>ROUND($O$9*P17*Q17/1000,2)</f>
        <v>0</v>
      </c>
      <c r="S17" s="3">
        <f>ROUND(R17*O17/60,2)</f>
        <v>0</v>
      </c>
      <c r="T17" s="3"/>
      <c r="U17" s="3" t="e">
        <f>ROUND(T17/(O17*P17*Q17)*60000,0)</f>
        <v>#DIV/0!</v>
      </c>
      <c r="V17" s="3">
        <f t="shared" si="1"/>
        <v>0</v>
      </c>
      <c r="W17" s="3"/>
      <c r="X17" s="8"/>
      <c r="Y17" t="s">
        <v>32</v>
      </c>
      <c r="Z17" s="3"/>
      <c r="AA17" s="3">
        <f t="shared" si="2"/>
        <v>0</v>
      </c>
      <c r="AB17" s="3"/>
      <c r="AC17" s="3">
        <f t="shared" si="9"/>
        <v>0</v>
      </c>
      <c r="AD17" s="3">
        <f t="shared" si="3"/>
        <v>0</v>
      </c>
      <c r="AE17" s="3">
        <f t="shared" si="4"/>
        <v>0</v>
      </c>
      <c r="AF17" s="3"/>
      <c r="AG17" s="3" t="e">
        <f t="shared" si="5"/>
        <v>#DIV/0!</v>
      </c>
      <c r="AH17" s="3">
        <f t="shared" si="6"/>
        <v>0</v>
      </c>
      <c r="AI17" s="3"/>
      <c r="AJ17" s="8"/>
      <c r="AK17" t="s">
        <v>32</v>
      </c>
    </row>
    <row r="18" spans="2:37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8"/>
      <c r="N18" s="3"/>
      <c r="O18" s="3">
        <f t="shared" si="10"/>
        <v>0</v>
      </c>
      <c r="P18" s="3"/>
      <c r="Q18" s="3">
        <f t="shared" ref="Q18" si="11">(N17-N18)/2</f>
        <v>0</v>
      </c>
      <c r="R18" s="3">
        <f>ROUND($O$9*P18*Q18/1000,2)</f>
        <v>0</v>
      </c>
      <c r="S18" s="3">
        <f>ROUND(R18*O18/60,2)</f>
        <v>0</v>
      </c>
      <c r="T18" s="3"/>
      <c r="U18" s="3" t="e">
        <f>ROUND(T18/(O18*P18*Q18)*60000,0)</f>
        <v>#DIV/0!</v>
      </c>
      <c r="V18" s="3">
        <f t="shared" ref="V18" si="12">ROUND(R18*N18/2,2)</f>
        <v>0</v>
      </c>
      <c r="W18" s="3"/>
      <c r="X18" s="8"/>
      <c r="Z18" s="3"/>
      <c r="AA18" s="3">
        <f t="shared" si="2"/>
        <v>0</v>
      </c>
      <c r="AB18" s="3"/>
      <c r="AC18" s="3">
        <f t="shared" si="9"/>
        <v>0</v>
      </c>
      <c r="AD18" s="3">
        <f t="shared" ref="AD18" si="13">ROUND($O$9*AB18*AC18/1000,2)</f>
        <v>0</v>
      </c>
      <c r="AE18" s="3">
        <f t="shared" ref="AE18" si="14">ROUND(AD18*AA18/60,2)</f>
        <v>0</v>
      </c>
      <c r="AF18" s="3"/>
      <c r="AG18" s="3" t="e">
        <f t="shared" ref="AG18" si="15">ROUND(AF18/(AA18*AB18*AC18)*60000,0)</f>
        <v>#DIV/0!</v>
      </c>
      <c r="AH18" s="3">
        <f t="shared" ref="AH18" si="16">ROUND(AD18*Z18/2,2)</f>
        <v>0</v>
      </c>
      <c r="AI18" s="3"/>
      <c r="AJ18" s="8"/>
    </row>
    <row r="19" spans="2:37" x14ac:dyDescent="0.2">
      <c r="B19" s="3">
        <v>56</v>
      </c>
      <c r="C19" s="3">
        <v>280</v>
      </c>
      <c r="D19" s="3">
        <v>0.4</v>
      </c>
      <c r="E19" s="3">
        <v>2</v>
      </c>
      <c r="F19" s="3">
        <f>ROUND($C$9*D19*E19/1000,2)</f>
        <v>1.6</v>
      </c>
      <c r="G19" s="3">
        <f>ROUND(F19*C19/60,2)</f>
        <v>7.47</v>
      </c>
      <c r="H19" s="3">
        <v>8.5</v>
      </c>
      <c r="I19" s="3">
        <f>ROUND(H19/(C19*D19*E19)*60000,0)</f>
        <v>2277</v>
      </c>
      <c r="J19" s="3">
        <f>ROUND(F19*B19/2,2)</f>
        <v>44.8</v>
      </c>
      <c r="K19" s="3"/>
      <c r="L19" s="8"/>
      <c r="M19" t="s">
        <v>32</v>
      </c>
      <c r="N19" s="3"/>
      <c r="O19" s="3">
        <f t="shared" si="10"/>
        <v>0</v>
      </c>
      <c r="P19" s="3"/>
      <c r="Q19" s="3">
        <f>(N17-N19)/2</f>
        <v>0</v>
      </c>
      <c r="R19" s="3">
        <f>ROUND($O$9*P19*Q19/1000,2)</f>
        <v>0</v>
      </c>
      <c r="S19" s="3">
        <f>ROUND(R19*O19/60,2)</f>
        <v>0</v>
      </c>
      <c r="T19" s="3"/>
      <c r="U19" s="3" t="e">
        <f>ROUND(T19/(O19*P19*Q19)*60000,0)</f>
        <v>#DIV/0!</v>
      </c>
      <c r="V19" s="3">
        <f>ROUND(R19*N19/2,2)</f>
        <v>0</v>
      </c>
      <c r="W19" s="3"/>
      <c r="X19" s="8"/>
      <c r="Y19" t="s">
        <v>32</v>
      </c>
      <c r="Z19" s="3"/>
      <c r="AA19" s="3">
        <f t="shared" si="2"/>
        <v>0</v>
      </c>
      <c r="AB19" s="3"/>
      <c r="AC19" s="3">
        <f t="shared" si="9"/>
        <v>0</v>
      </c>
      <c r="AD19" s="3">
        <f t="shared" si="3"/>
        <v>0</v>
      </c>
      <c r="AE19" s="3">
        <f t="shared" si="4"/>
        <v>0</v>
      </c>
      <c r="AF19" s="3"/>
      <c r="AG19" s="3" t="e">
        <f t="shared" si="5"/>
        <v>#DIV/0!</v>
      </c>
      <c r="AH19" s="3">
        <f t="shared" si="6"/>
        <v>0</v>
      </c>
      <c r="AI19" s="3"/>
      <c r="AJ19" s="8"/>
      <c r="AK19" t="s">
        <v>32</v>
      </c>
    </row>
    <row r="20" spans="2:37" x14ac:dyDescent="0.2">
      <c r="B20" s="3">
        <v>52</v>
      </c>
      <c r="C20" s="3">
        <v>280</v>
      </c>
      <c r="D20" s="3">
        <v>0.8</v>
      </c>
      <c r="E20" s="3">
        <f>(B19-B20)/2</f>
        <v>2</v>
      </c>
      <c r="F20" s="3">
        <f>ROUND($C$9*D20*E20/1000,2)</f>
        <v>3.2</v>
      </c>
      <c r="G20" s="3">
        <f>ROUND(F20*C20/60,2)</f>
        <v>14.93</v>
      </c>
      <c r="H20" s="3">
        <v>15</v>
      </c>
      <c r="I20" s="3">
        <f>ROUND(H20/(C20*D20*E20)*60000,0)</f>
        <v>2009</v>
      </c>
      <c r="J20" s="3">
        <f t="shared" ref="J20:J32" si="17">ROUND(F20*B20/2,2)</f>
        <v>83.2</v>
      </c>
      <c r="K20" s="3">
        <v>84</v>
      </c>
      <c r="L20" s="8"/>
      <c r="M20" t="s">
        <v>32</v>
      </c>
      <c r="N20" s="3"/>
      <c r="O20" s="3">
        <f t="shared" si="10"/>
        <v>0</v>
      </c>
      <c r="P20" s="3"/>
      <c r="Q20" s="3">
        <f t="shared" si="8"/>
        <v>0</v>
      </c>
      <c r="R20" s="3">
        <f>ROUND($O$9*P20*Q20/1000,2)</f>
        <v>0</v>
      </c>
      <c r="S20" s="3">
        <f>ROUND(R20*O20/60,2)</f>
        <v>0</v>
      </c>
      <c r="T20" s="3"/>
      <c r="U20" s="3" t="e">
        <f>ROUND(T20/(O20*P20*Q20)*60000,0)</f>
        <v>#DIV/0!</v>
      </c>
      <c r="V20" s="3">
        <f t="shared" ref="V20:V32" si="18">ROUND(R20*N20/2,2)</f>
        <v>0</v>
      </c>
      <c r="W20" s="3"/>
      <c r="X20" s="8"/>
      <c r="Y20" t="s">
        <v>32</v>
      </c>
      <c r="Z20" s="3"/>
      <c r="AA20" s="3">
        <f t="shared" si="2"/>
        <v>0</v>
      </c>
      <c r="AB20" s="3"/>
      <c r="AC20" s="3">
        <f t="shared" si="9"/>
        <v>0</v>
      </c>
      <c r="AD20" s="3">
        <f t="shared" si="3"/>
        <v>0</v>
      </c>
      <c r="AE20" s="3">
        <f t="shared" si="4"/>
        <v>0</v>
      </c>
      <c r="AF20" s="3"/>
      <c r="AG20" s="3" t="e">
        <f t="shared" si="5"/>
        <v>#DIV/0!</v>
      </c>
      <c r="AH20" s="3">
        <f t="shared" si="6"/>
        <v>0</v>
      </c>
      <c r="AI20" s="3"/>
      <c r="AJ20" s="8"/>
      <c r="AK20" t="s">
        <v>32</v>
      </c>
    </row>
    <row r="21" spans="2:37" x14ac:dyDescent="0.2">
      <c r="B21" s="3">
        <v>38</v>
      </c>
      <c r="C21" s="3">
        <v>280</v>
      </c>
      <c r="D21" s="3">
        <v>0.4</v>
      </c>
      <c r="E21" s="3">
        <f t="shared" ref="E21:E33" si="19">(B20-B21)/2</f>
        <v>7</v>
      </c>
      <c r="F21" s="3">
        <f>ROUND($C$9*D21*E21/1000,2)</f>
        <v>5.6</v>
      </c>
      <c r="G21" s="3">
        <f>ROUND(F21*C21/60,2)</f>
        <v>26.13</v>
      </c>
      <c r="H21" s="3">
        <v>26.8</v>
      </c>
      <c r="I21" s="3">
        <f>ROUND(H21/(C21*D21*E21)*60000,0)</f>
        <v>2051</v>
      </c>
      <c r="J21" s="3">
        <f t="shared" si="17"/>
        <v>106.4</v>
      </c>
      <c r="K21" s="3">
        <v>115</v>
      </c>
      <c r="L21" s="8" t="s">
        <v>26</v>
      </c>
      <c r="M21" t="s">
        <v>32</v>
      </c>
      <c r="N21" s="3"/>
      <c r="O21" s="3">
        <f t="shared" si="10"/>
        <v>0</v>
      </c>
      <c r="P21" s="3"/>
      <c r="Q21" s="3">
        <f t="shared" si="8"/>
        <v>0</v>
      </c>
      <c r="R21" s="3">
        <f>ROUND($O$9*P21*Q21/1000,2)</f>
        <v>0</v>
      </c>
      <c r="S21" s="3">
        <f>ROUND(R21*O21/60,2)</f>
        <v>0</v>
      </c>
      <c r="T21" s="3"/>
      <c r="U21" s="3" t="e">
        <f>ROUND(T21/(O21*P21*Q21)*60000,0)</f>
        <v>#DIV/0!</v>
      </c>
      <c r="V21" s="3">
        <f t="shared" si="18"/>
        <v>0</v>
      </c>
      <c r="W21" s="3"/>
      <c r="X21" s="8"/>
      <c r="Y21" t="s">
        <v>32</v>
      </c>
      <c r="Z21" s="3"/>
      <c r="AA21" s="3">
        <f t="shared" si="2"/>
        <v>0</v>
      </c>
      <c r="AB21" s="3"/>
      <c r="AC21" s="3">
        <f t="shared" si="9"/>
        <v>0</v>
      </c>
      <c r="AD21" s="3">
        <f t="shared" si="3"/>
        <v>0</v>
      </c>
      <c r="AE21" s="3">
        <f t="shared" si="4"/>
        <v>0</v>
      </c>
      <c r="AF21" s="3"/>
      <c r="AG21" s="3" t="e">
        <f t="shared" si="5"/>
        <v>#DIV/0!</v>
      </c>
      <c r="AH21" s="3">
        <f t="shared" si="6"/>
        <v>0</v>
      </c>
      <c r="AI21" s="3"/>
      <c r="AJ21" s="8"/>
      <c r="AK21" t="s">
        <v>32</v>
      </c>
    </row>
    <row r="22" spans="2:37" x14ac:dyDescent="0.2">
      <c r="B22" s="3">
        <v>30</v>
      </c>
      <c r="C22" s="3">
        <v>280</v>
      </c>
      <c r="D22" s="3">
        <v>0.8</v>
      </c>
      <c r="E22" s="3">
        <f t="shared" si="19"/>
        <v>4</v>
      </c>
      <c r="F22" s="3">
        <f>ROUND($C$9*D22*E22/1000,2)</f>
        <v>6.4</v>
      </c>
      <c r="G22" s="3">
        <f>ROUND(F22*C22/60,2)</f>
        <v>29.87</v>
      </c>
      <c r="H22" s="3">
        <v>26.8</v>
      </c>
      <c r="I22" s="3">
        <f>ROUND(H22/(C22*D22*E22)*60000,0)</f>
        <v>1795</v>
      </c>
      <c r="J22" s="3">
        <f t="shared" si="17"/>
        <v>96</v>
      </c>
      <c r="K22" s="3">
        <v>90</v>
      </c>
      <c r="L22" s="8" t="s">
        <v>26</v>
      </c>
      <c r="M22" t="s">
        <v>32</v>
      </c>
      <c r="N22" s="3"/>
      <c r="O22" s="3">
        <f t="shared" si="10"/>
        <v>0</v>
      </c>
      <c r="P22" s="3"/>
      <c r="Q22" s="3">
        <f t="shared" si="8"/>
        <v>0</v>
      </c>
      <c r="R22" s="3">
        <f>ROUND($O$9*P22*Q22/1000,2)</f>
        <v>0</v>
      </c>
      <c r="S22" s="3">
        <f>ROUND(R22*O22/60,2)</f>
        <v>0</v>
      </c>
      <c r="T22" s="3"/>
      <c r="U22" s="3" t="e">
        <f>ROUND(T22/(O22*P22*Q22)*60000,0)</f>
        <v>#DIV/0!</v>
      </c>
      <c r="V22" s="3">
        <f t="shared" si="18"/>
        <v>0</v>
      </c>
      <c r="W22" s="3"/>
      <c r="X22" s="8"/>
      <c r="Y22" t="s">
        <v>32</v>
      </c>
      <c r="Z22" s="3"/>
      <c r="AA22" s="3">
        <f t="shared" si="2"/>
        <v>0</v>
      </c>
      <c r="AB22" s="3"/>
      <c r="AC22" s="3">
        <f t="shared" si="9"/>
        <v>0</v>
      </c>
      <c r="AD22" s="3">
        <f t="shared" si="3"/>
        <v>0</v>
      </c>
      <c r="AE22" s="3">
        <f t="shared" si="4"/>
        <v>0</v>
      </c>
      <c r="AF22" s="3"/>
      <c r="AG22" s="3" t="e">
        <f t="shared" si="5"/>
        <v>#DIV/0!</v>
      </c>
      <c r="AH22" s="3">
        <f t="shared" si="6"/>
        <v>0</v>
      </c>
      <c r="AI22" s="3"/>
      <c r="AJ22" s="8"/>
      <c r="AK22" t="s">
        <v>32</v>
      </c>
    </row>
    <row r="23" spans="2:37" x14ac:dyDescent="0.2">
      <c r="B23" s="3">
        <v>22</v>
      </c>
      <c r="C23" s="3">
        <f>$C$3*PI()*B23/1000</f>
        <v>276.46015351590177</v>
      </c>
      <c r="D23" s="3">
        <v>0.9</v>
      </c>
      <c r="E23" s="3">
        <f t="shared" si="19"/>
        <v>4</v>
      </c>
      <c r="F23" s="3">
        <f>ROUND($C$9*D23*E23/1000,2)</f>
        <v>7.2</v>
      </c>
      <c r="G23" s="3">
        <f>ROUND(F23*C23/60,2)</f>
        <v>33.18</v>
      </c>
      <c r="H23" s="3">
        <v>26.8</v>
      </c>
      <c r="I23" s="3">
        <f>ROUND(H23/(C23*D23*E23)*60000,0)</f>
        <v>1616</v>
      </c>
      <c r="J23" s="3">
        <f t="shared" si="17"/>
        <v>79.2</v>
      </c>
      <c r="K23" s="3">
        <v>70</v>
      </c>
      <c r="L23" s="8" t="s">
        <v>26</v>
      </c>
      <c r="M23" t="s">
        <v>32</v>
      </c>
      <c r="N23" s="3"/>
      <c r="O23" s="3">
        <f t="shared" si="10"/>
        <v>0</v>
      </c>
      <c r="P23" s="3"/>
      <c r="Q23" s="3">
        <f t="shared" si="8"/>
        <v>0</v>
      </c>
      <c r="R23" s="3">
        <f>ROUND($O$9*P23*Q23/1000,2)</f>
        <v>0</v>
      </c>
      <c r="S23" s="3">
        <f>ROUND(R23*O23/60,2)</f>
        <v>0</v>
      </c>
      <c r="T23" s="3"/>
      <c r="U23" s="3" t="e">
        <f>ROUND(T23/(O23*P23*Q23)*60000,0)</f>
        <v>#DIV/0!</v>
      </c>
      <c r="V23" s="3">
        <f t="shared" si="18"/>
        <v>0</v>
      </c>
      <c r="W23" s="3"/>
      <c r="X23" s="8"/>
      <c r="Y23" t="s">
        <v>32</v>
      </c>
      <c r="Z23" s="3"/>
      <c r="AA23" s="3">
        <f t="shared" si="2"/>
        <v>0</v>
      </c>
      <c r="AB23" s="3"/>
      <c r="AC23" s="3">
        <f t="shared" si="9"/>
        <v>0</v>
      </c>
      <c r="AD23" s="3">
        <f t="shared" si="3"/>
        <v>0</v>
      </c>
      <c r="AE23" s="3">
        <f t="shared" si="4"/>
        <v>0</v>
      </c>
      <c r="AF23" s="3"/>
      <c r="AG23" s="3" t="e">
        <f t="shared" si="5"/>
        <v>#DIV/0!</v>
      </c>
      <c r="AH23" s="3">
        <f t="shared" si="6"/>
        <v>0</v>
      </c>
      <c r="AI23" s="3"/>
      <c r="AJ23" s="8"/>
      <c r="AK23" t="s">
        <v>32</v>
      </c>
    </row>
    <row r="24" spans="2:37" x14ac:dyDescent="0.2">
      <c r="B24" s="3">
        <v>12</v>
      </c>
      <c r="C24" s="3">
        <f t="shared" ref="C24" si="20">$C$3*PI()*B24/1000</f>
        <v>150.79644737231007</v>
      </c>
      <c r="D24" s="3">
        <v>1</v>
      </c>
      <c r="E24" s="3">
        <f t="shared" si="19"/>
        <v>5</v>
      </c>
      <c r="F24" s="3">
        <f>ROUND($C$9*D24*E24/1000,2)</f>
        <v>10</v>
      </c>
      <c r="G24" s="3">
        <f>ROUND(F24*C24/60,2)</f>
        <v>25.13</v>
      </c>
      <c r="H24" s="3">
        <v>26.8</v>
      </c>
      <c r="I24" s="3">
        <f>ROUND(H24/(C24*D24*E24)*60000,0)</f>
        <v>2133</v>
      </c>
      <c r="J24" s="3">
        <f t="shared" si="17"/>
        <v>60</v>
      </c>
      <c r="K24" s="3">
        <v>70</v>
      </c>
      <c r="L24" s="8" t="s">
        <v>31</v>
      </c>
      <c r="M24" t="s">
        <v>32</v>
      </c>
      <c r="N24" s="3"/>
      <c r="O24" s="3">
        <f t="shared" si="10"/>
        <v>0</v>
      </c>
      <c r="P24" s="3"/>
      <c r="Q24" s="3">
        <f t="shared" si="8"/>
        <v>0</v>
      </c>
      <c r="R24" s="3">
        <f>ROUND($O$9*P24*Q24/1000,2)</f>
        <v>0</v>
      </c>
      <c r="S24" s="3">
        <f>ROUND(R24*O24/60,2)</f>
        <v>0</v>
      </c>
      <c r="T24" s="3"/>
      <c r="U24" s="3" t="e">
        <f>ROUND(T24/(O24*P24*Q24)*60000,0)</f>
        <v>#DIV/0!</v>
      </c>
      <c r="V24" s="3">
        <f t="shared" si="18"/>
        <v>0</v>
      </c>
      <c r="W24" s="3"/>
      <c r="X24" s="8"/>
      <c r="Y24" t="s">
        <v>32</v>
      </c>
      <c r="Z24" s="3"/>
      <c r="AA24" s="3">
        <f t="shared" si="2"/>
        <v>0</v>
      </c>
      <c r="AB24" s="3"/>
      <c r="AC24" s="3">
        <f t="shared" si="9"/>
        <v>0</v>
      </c>
      <c r="AD24" s="3">
        <f t="shared" si="3"/>
        <v>0</v>
      </c>
      <c r="AE24" s="3">
        <f t="shared" si="4"/>
        <v>0</v>
      </c>
      <c r="AF24" s="3"/>
      <c r="AG24" s="3" t="e">
        <f t="shared" si="5"/>
        <v>#DIV/0!</v>
      </c>
      <c r="AH24" s="3">
        <f t="shared" si="6"/>
        <v>0</v>
      </c>
      <c r="AI24" s="3"/>
      <c r="AJ24" s="8"/>
      <c r="AK24" t="s">
        <v>32</v>
      </c>
    </row>
    <row r="25" spans="2:37" x14ac:dyDescent="0.2">
      <c r="B25" s="3">
        <v>10</v>
      </c>
      <c r="C25" s="3">
        <f>$C$3*PI()*B25/1000</f>
        <v>125.66370614359171</v>
      </c>
      <c r="D25" s="3">
        <v>0.5</v>
      </c>
      <c r="E25" s="3">
        <f t="shared" si="19"/>
        <v>1</v>
      </c>
      <c r="F25" s="3">
        <f>ROUND($C$9*D25*E25/1000,2)</f>
        <v>1</v>
      </c>
      <c r="G25" s="3">
        <f>ROUND(F25*C25/60,2)</f>
        <v>2.09</v>
      </c>
      <c r="H25" s="3">
        <v>8</v>
      </c>
      <c r="I25" s="3">
        <f>ROUND(H25/(C25*D25*E25)*60000,0)</f>
        <v>7639</v>
      </c>
      <c r="J25" s="3">
        <f>ROUND(F25*B25/2,2)</f>
        <v>5</v>
      </c>
      <c r="K25" s="3">
        <v>20</v>
      </c>
      <c r="L25" s="8"/>
      <c r="M25" t="s">
        <v>32</v>
      </c>
      <c r="N25" s="3"/>
      <c r="O25" s="3">
        <f t="shared" si="10"/>
        <v>0</v>
      </c>
      <c r="P25" s="3"/>
      <c r="Q25" s="3">
        <f t="shared" si="8"/>
        <v>0</v>
      </c>
      <c r="R25" s="3">
        <f>ROUND($O$9*P25*Q25/1000,2)</f>
        <v>0</v>
      </c>
      <c r="S25" s="3">
        <f>ROUND(R25*O25/60,2)</f>
        <v>0</v>
      </c>
      <c r="T25" s="3"/>
      <c r="U25" s="3" t="e">
        <f>ROUND(T25/(O25*P25*Q25)*60000,0)</f>
        <v>#DIV/0!</v>
      </c>
      <c r="V25" s="3">
        <f t="shared" si="18"/>
        <v>0</v>
      </c>
      <c r="W25" s="3"/>
      <c r="X25" s="8"/>
      <c r="Y25" t="s">
        <v>32</v>
      </c>
      <c r="Z25" s="3"/>
      <c r="AA25" s="3">
        <f t="shared" si="2"/>
        <v>0</v>
      </c>
      <c r="AB25" s="3"/>
      <c r="AC25" s="3">
        <f t="shared" si="9"/>
        <v>0</v>
      </c>
      <c r="AD25" s="3">
        <f t="shared" si="3"/>
        <v>0</v>
      </c>
      <c r="AE25" s="3">
        <f t="shared" si="4"/>
        <v>0</v>
      </c>
      <c r="AF25" s="3"/>
      <c r="AG25" s="3" t="e">
        <f t="shared" si="5"/>
        <v>#DIV/0!</v>
      </c>
      <c r="AH25" s="3">
        <f t="shared" si="6"/>
        <v>0</v>
      </c>
      <c r="AI25" s="3"/>
      <c r="AJ25" s="8"/>
      <c r="AK25" t="s">
        <v>32</v>
      </c>
    </row>
    <row r="26" spans="2:37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8"/>
      <c r="M26" t="s">
        <v>32</v>
      </c>
      <c r="N26" s="3"/>
      <c r="O26" s="3">
        <f t="shared" si="10"/>
        <v>0</v>
      </c>
      <c r="P26" s="3"/>
      <c r="Q26" s="3">
        <f t="shared" si="8"/>
        <v>0</v>
      </c>
      <c r="R26" s="3">
        <f>ROUND($O$9*P26*Q26/1000,2)</f>
        <v>0</v>
      </c>
      <c r="S26" s="3">
        <f>ROUND(R26*O26/60,2)</f>
        <v>0</v>
      </c>
      <c r="T26" s="3"/>
      <c r="U26" s="3" t="e">
        <f>ROUND(T26/(O26*P26*Q26)*60000,0)</f>
        <v>#DIV/0!</v>
      </c>
      <c r="V26" s="3">
        <f t="shared" si="18"/>
        <v>0</v>
      </c>
      <c r="W26" s="3"/>
      <c r="X26" s="8"/>
      <c r="Y26" t="s">
        <v>32</v>
      </c>
      <c r="Z26" s="3"/>
      <c r="AA26" s="3">
        <f t="shared" si="2"/>
        <v>0</v>
      </c>
      <c r="AB26" s="3"/>
      <c r="AC26" s="3">
        <f t="shared" si="9"/>
        <v>0</v>
      </c>
      <c r="AD26" s="3">
        <f t="shared" si="3"/>
        <v>0</v>
      </c>
      <c r="AE26" s="3">
        <f t="shared" si="4"/>
        <v>0</v>
      </c>
      <c r="AF26" s="3"/>
      <c r="AG26" s="3" t="e">
        <f t="shared" si="5"/>
        <v>#DIV/0!</v>
      </c>
      <c r="AH26" s="3">
        <f t="shared" si="6"/>
        <v>0</v>
      </c>
      <c r="AI26" s="3"/>
      <c r="AJ26" s="8"/>
      <c r="AK26" t="s">
        <v>32</v>
      </c>
    </row>
    <row r="27" spans="2:37" x14ac:dyDescent="0.2">
      <c r="B27" s="3">
        <v>40</v>
      </c>
      <c r="C27" s="3">
        <v>280</v>
      </c>
      <c r="D27" s="3">
        <v>0.6</v>
      </c>
      <c r="E27" s="3">
        <v>5</v>
      </c>
      <c r="F27" s="3">
        <f>ROUND($C$9*D27*E27/1000,2)</f>
        <v>6</v>
      </c>
      <c r="G27" s="3">
        <f>ROUND(F27*C27/60,2)</f>
        <v>28</v>
      </c>
      <c r="H27" s="3">
        <v>26.8</v>
      </c>
      <c r="I27" s="3">
        <f>ROUND(H27/(C27*D27*E27)*60000,0)</f>
        <v>1914</v>
      </c>
      <c r="J27" s="3">
        <f t="shared" si="17"/>
        <v>120</v>
      </c>
      <c r="K27" s="3" t="s">
        <v>37</v>
      </c>
      <c r="L27" s="8"/>
      <c r="M27" t="s">
        <v>32</v>
      </c>
      <c r="N27" s="3"/>
      <c r="O27" s="3">
        <f t="shared" si="10"/>
        <v>0</v>
      </c>
      <c r="P27" s="3"/>
      <c r="Q27" s="3">
        <f t="shared" si="8"/>
        <v>0</v>
      </c>
      <c r="R27" s="3">
        <f>ROUND($O$9*P27*Q27/1000,2)</f>
        <v>0</v>
      </c>
      <c r="S27" s="3">
        <f>ROUND(R27*O27/60,2)</f>
        <v>0</v>
      </c>
      <c r="T27" s="3"/>
      <c r="U27" s="3" t="e">
        <f>ROUND(T27/(O27*P27*Q27)*60000,0)</f>
        <v>#DIV/0!</v>
      </c>
      <c r="V27" s="3">
        <f t="shared" si="18"/>
        <v>0</v>
      </c>
      <c r="W27" s="3"/>
      <c r="X27" s="8"/>
      <c r="Y27" t="s">
        <v>32</v>
      </c>
      <c r="Z27" s="3"/>
      <c r="AA27" s="3">
        <f t="shared" si="2"/>
        <v>0</v>
      </c>
      <c r="AB27" s="3"/>
      <c r="AC27" s="3">
        <f t="shared" si="9"/>
        <v>0</v>
      </c>
      <c r="AD27" s="3">
        <f t="shared" si="3"/>
        <v>0</v>
      </c>
      <c r="AE27" s="3">
        <f t="shared" si="4"/>
        <v>0</v>
      </c>
      <c r="AF27" s="3"/>
      <c r="AG27" s="3" t="e">
        <f t="shared" si="5"/>
        <v>#DIV/0!</v>
      </c>
      <c r="AH27" s="3">
        <f t="shared" si="6"/>
        <v>0</v>
      </c>
      <c r="AI27" s="3"/>
      <c r="AJ27" s="8"/>
      <c r="AK27" t="s">
        <v>32</v>
      </c>
    </row>
    <row r="28" spans="2:37" x14ac:dyDescent="0.2">
      <c r="B28" s="3">
        <v>30</v>
      </c>
      <c r="C28" s="3">
        <v>210</v>
      </c>
      <c r="D28" s="3">
        <v>0.6</v>
      </c>
      <c r="E28" s="3">
        <f t="shared" si="19"/>
        <v>5</v>
      </c>
      <c r="F28" s="3">
        <f>ROUND($C$9*D28*E28/1000,2)</f>
        <v>6</v>
      </c>
      <c r="G28" s="3">
        <f>ROUND(F28*C28/60,2)</f>
        <v>21</v>
      </c>
      <c r="H28" s="3">
        <v>25</v>
      </c>
      <c r="I28" s="3">
        <f>ROUND(H28/(C28*D28*E28)*60000,0)</f>
        <v>2381</v>
      </c>
      <c r="J28" s="3">
        <f t="shared" si="17"/>
        <v>90</v>
      </c>
      <c r="K28" s="3">
        <v>100</v>
      </c>
      <c r="L28" s="8"/>
      <c r="M28" t="s">
        <v>32</v>
      </c>
      <c r="N28" s="3"/>
      <c r="O28" s="3">
        <f t="shared" si="10"/>
        <v>0</v>
      </c>
      <c r="P28" s="3"/>
      <c r="Q28" s="3">
        <f t="shared" si="8"/>
        <v>0</v>
      </c>
      <c r="R28" s="3">
        <f>ROUND($O$9*P28*Q28/1000,2)</f>
        <v>0</v>
      </c>
      <c r="S28" s="3">
        <f>ROUND(R28*O28/60,2)</f>
        <v>0</v>
      </c>
      <c r="T28" s="3"/>
      <c r="U28" s="3" t="e">
        <f>ROUND(T28/(O28*P28*Q28)*60000,0)</f>
        <v>#DIV/0!</v>
      </c>
      <c r="V28" s="3">
        <f t="shared" si="18"/>
        <v>0</v>
      </c>
      <c r="W28" s="3"/>
      <c r="X28" s="8"/>
      <c r="Y28" t="s">
        <v>32</v>
      </c>
      <c r="Z28" s="3"/>
      <c r="AA28" s="3">
        <f t="shared" si="2"/>
        <v>0</v>
      </c>
      <c r="AB28" s="3"/>
      <c r="AC28" s="3">
        <f t="shared" si="9"/>
        <v>0</v>
      </c>
      <c r="AD28" s="3">
        <f t="shared" si="3"/>
        <v>0</v>
      </c>
      <c r="AE28" s="3">
        <f t="shared" si="4"/>
        <v>0</v>
      </c>
      <c r="AF28" s="3"/>
      <c r="AG28" s="3" t="e">
        <f t="shared" si="5"/>
        <v>#DIV/0!</v>
      </c>
      <c r="AH28" s="3">
        <f t="shared" si="6"/>
        <v>0</v>
      </c>
      <c r="AI28" s="3"/>
      <c r="AJ28" s="8"/>
      <c r="AK28" t="s">
        <v>32</v>
      </c>
    </row>
    <row r="29" spans="2:37" x14ac:dyDescent="0.2">
      <c r="B29" s="3">
        <v>24</v>
      </c>
      <c r="C29" s="3">
        <v>210</v>
      </c>
      <c r="D29" s="3">
        <v>0.6</v>
      </c>
      <c r="E29" s="3">
        <f t="shared" si="19"/>
        <v>3</v>
      </c>
      <c r="F29" s="3">
        <f>ROUND($C$9*D29*E29/1000,2)</f>
        <v>3.6</v>
      </c>
      <c r="G29" s="3">
        <f>ROUND(F29*C29/60,2)</f>
        <v>12.6</v>
      </c>
      <c r="H29" s="3">
        <v>15</v>
      </c>
      <c r="I29" s="3">
        <f>ROUND(H29/(C29*D29*E29)*60000,0)</f>
        <v>2381</v>
      </c>
      <c r="J29" s="3">
        <f t="shared" si="17"/>
        <v>43.2</v>
      </c>
      <c r="K29" s="3">
        <v>50</v>
      </c>
      <c r="L29" s="8"/>
      <c r="M29" t="s">
        <v>32</v>
      </c>
      <c r="N29" s="3"/>
      <c r="O29" s="3">
        <f t="shared" si="10"/>
        <v>0</v>
      </c>
      <c r="P29" s="3"/>
      <c r="Q29" s="3">
        <f t="shared" si="8"/>
        <v>0</v>
      </c>
      <c r="R29" s="3">
        <f>ROUND($O$9*P29*Q29/1000,2)</f>
        <v>0</v>
      </c>
      <c r="S29" s="3">
        <f>ROUND(R29*O29/60,2)</f>
        <v>0</v>
      </c>
      <c r="T29" s="3"/>
      <c r="U29" s="3" t="e">
        <f>ROUND(T29/(O29*P29*Q29)*60000,0)</f>
        <v>#DIV/0!</v>
      </c>
      <c r="V29" s="3">
        <f t="shared" si="18"/>
        <v>0</v>
      </c>
      <c r="W29" s="3"/>
      <c r="X29" s="8"/>
      <c r="Y29" t="s">
        <v>32</v>
      </c>
      <c r="Z29" s="3"/>
      <c r="AA29" s="3">
        <f t="shared" si="2"/>
        <v>0</v>
      </c>
      <c r="AB29" s="3"/>
      <c r="AC29" s="3">
        <f t="shared" si="9"/>
        <v>0</v>
      </c>
      <c r="AD29" s="3">
        <f t="shared" si="3"/>
        <v>0</v>
      </c>
      <c r="AE29" s="3">
        <f t="shared" si="4"/>
        <v>0</v>
      </c>
      <c r="AF29" s="3"/>
      <c r="AG29" s="3" t="e">
        <f t="shared" si="5"/>
        <v>#DIV/0!</v>
      </c>
      <c r="AH29" s="3">
        <f t="shared" si="6"/>
        <v>0</v>
      </c>
      <c r="AI29" s="3"/>
      <c r="AJ29" s="8"/>
      <c r="AK29" t="s">
        <v>32</v>
      </c>
    </row>
    <row r="30" spans="2:37" x14ac:dyDescent="0.2">
      <c r="B30" s="3">
        <v>14</v>
      </c>
      <c r="C30" s="3">
        <v>160</v>
      </c>
      <c r="D30" s="3">
        <v>0.6</v>
      </c>
      <c r="E30" s="3">
        <f t="shared" si="19"/>
        <v>5</v>
      </c>
      <c r="F30" s="3">
        <f>ROUND($C$9*D30*E30/1000,2)</f>
        <v>6</v>
      </c>
      <c r="G30" s="3">
        <f>ROUND(F30*C30/60,2)</f>
        <v>16</v>
      </c>
      <c r="H30" s="3">
        <v>26.8</v>
      </c>
      <c r="I30" s="3">
        <f>ROUND(H30/(C30*D30*E30)*60000,0)</f>
        <v>3350</v>
      </c>
      <c r="J30" s="3">
        <f t="shared" si="17"/>
        <v>42</v>
      </c>
      <c r="K30" s="3">
        <v>70</v>
      </c>
      <c r="L30" s="8" t="s">
        <v>38</v>
      </c>
      <c r="M30" t="s">
        <v>32</v>
      </c>
      <c r="N30" s="3"/>
      <c r="O30" s="3">
        <f t="shared" si="10"/>
        <v>0</v>
      </c>
      <c r="P30" s="3"/>
      <c r="Q30" s="3">
        <f t="shared" si="8"/>
        <v>0</v>
      </c>
      <c r="R30" s="3">
        <f>ROUND($O$9*P30*Q30/1000,2)</f>
        <v>0</v>
      </c>
      <c r="S30" s="3">
        <f>ROUND(R30*O30/60,2)</f>
        <v>0</v>
      </c>
      <c r="T30" s="3"/>
      <c r="U30" s="3" t="e">
        <f>ROUND(T30/(O30*P30*Q30)*60000,0)</f>
        <v>#DIV/0!</v>
      </c>
      <c r="V30" s="3">
        <f t="shared" si="18"/>
        <v>0</v>
      </c>
      <c r="W30" s="3"/>
      <c r="X30" s="8"/>
      <c r="Y30" t="s">
        <v>32</v>
      </c>
      <c r="Z30" s="3"/>
      <c r="AA30" s="3">
        <f t="shared" si="2"/>
        <v>0</v>
      </c>
      <c r="AB30" s="3"/>
      <c r="AC30" s="3">
        <f t="shared" si="9"/>
        <v>0</v>
      </c>
      <c r="AD30" s="3">
        <f t="shared" si="3"/>
        <v>0</v>
      </c>
      <c r="AE30" s="3">
        <f t="shared" si="4"/>
        <v>0</v>
      </c>
      <c r="AF30" s="3"/>
      <c r="AG30" s="3" t="e">
        <f t="shared" si="5"/>
        <v>#DIV/0!</v>
      </c>
      <c r="AH30" s="3">
        <f t="shared" si="6"/>
        <v>0</v>
      </c>
      <c r="AI30" s="3"/>
      <c r="AJ30" s="8"/>
      <c r="AK30" t="s">
        <v>32</v>
      </c>
    </row>
    <row r="31" spans="2:37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8"/>
      <c r="M31" t="s">
        <v>32</v>
      </c>
      <c r="N31" s="3"/>
      <c r="O31" s="3">
        <f t="shared" si="10"/>
        <v>0</v>
      </c>
      <c r="P31" s="3"/>
      <c r="Q31" s="3">
        <f t="shared" si="8"/>
        <v>0</v>
      </c>
      <c r="R31" s="3">
        <f>ROUND($O$9*P31*Q31/1000,2)</f>
        <v>0</v>
      </c>
      <c r="S31" s="3">
        <f>ROUND(R31*O31/60,2)</f>
        <v>0</v>
      </c>
      <c r="T31" s="3"/>
      <c r="U31" s="3" t="e">
        <f>ROUND(T31/(O31*P31*Q31)*60000,0)</f>
        <v>#DIV/0!</v>
      </c>
      <c r="V31" s="3">
        <f t="shared" si="18"/>
        <v>0</v>
      </c>
      <c r="W31" s="3"/>
      <c r="X31" s="8"/>
      <c r="Y31" t="s">
        <v>32</v>
      </c>
      <c r="Z31" s="3"/>
      <c r="AA31" s="3">
        <f t="shared" si="2"/>
        <v>0</v>
      </c>
      <c r="AB31" s="3"/>
      <c r="AC31" s="3">
        <f t="shared" si="9"/>
        <v>0</v>
      </c>
      <c r="AD31" s="3">
        <f t="shared" si="3"/>
        <v>0</v>
      </c>
      <c r="AE31" s="3">
        <f t="shared" si="4"/>
        <v>0</v>
      </c>
      <c r="AF31" s="3"/>
      <c r="AG31" s="3" t="e">
        <f t="shared" si="5"/>
        <v>#DIV/0!</v>
      </c>
      <c r="AH31" s="3">
        <f t="shared" si="6"/>
        <v>0</v>
      </c>
      <c r="AI31" s="3"/>
      <c r="AJ31" s="8"/>
      <c r="AK31" t="s">
        <v>32</v>
      </c>
    </row>
    <row r="32" spans="2:37" x14ac:dyDescent="0.2">
      <c r="B32" s="3">
        <v>40</v>
      </c>
      <c r="C32" s="3">
        <v>210</v>
      </c>
      <c r="D32" s="3">
        <v>0.2</v>
      </c>
      <c r="E32" s="3">
        <v>5</v>
      </c>
      <c r="F32" s="3">
        <f>ROUND($C$9*D32*E32/1000,2)</f>
        <v>2</v>
      </c>
      <c r="G32" s="3">
        <f>ROUND(F32*C32/60,2)</f>
        <v>7</v>
      </c>
      <c r="H32" s="3">
        <v>8.8000000000000007</v>
      </c>
      <c r="I32" s="3">
        <f>ROUND(H32/(C32*D32*E32)*60000,0)</f>
        <v>2514</v>
      </c>
      <c r="J32" s="3">
        <f t="shared" si="17"/>
        <v>40</v>
      </c>
      <c r="K32" s="3">
        <v>50</v>
      </c>
      <c r="L32" s="8"/>
      <c r="M32" t="s">
        <v>32</v>
      </c>
      <c r="N32" s="3"/>
      <c r="O32" s="3">
        <f t="shared" si="10"/>
        <v>0</v>
      </c>
      <c r="P32" s="3"/>
      <c r="Q32" s="3">
        <f t="shared" si="8"/>
        <v>0</v>
      </c>
      <c r="R32" s="3">
        <f>ROUND($O$9*P32*Q32/1000,2)</f>
        <v>0</v>
      </c>
      <c r="S32" s="3">
        <f>ROUND(R32*O32/60,2)</f>
        <v>0</v>
      </c>
      <c r="T32" s="3"/>
      <c r="U32" s="3" t="e">
        <f>ROUND(T32/(O32*P32*Q32)*60000,0)</f>
        <v>#DIV/0!</v>
      </c>
      <c r="V32" s="3">
        <f t="shared" si="18"/>
        <v>0</v>
      </c>
      <c r="W32" s="3"/>
      <c r="X32" s="8"/>
      <c r="Y32" t="s">
        <v>32</v>
      </c>
      <c r="Z32" s="3"/>
      <c r="AA32" s="3">
        <f t="shared" si="2"/>
        <v>0</v>
      </c>
      <c r="AB32" s="3"/>
      <c r="AC32" s="3">
        <f t="shared" si="9"/>
        <v>0</v>
      </c>
      <c r="AD32" s="3">
        <f t="shared" si="3"/>
        <v>0</v>
      </c>
      <c r="AE32" s="3">
        <f t="shared" si="4"/>
        <v>0</v>
      </c>
      <c r="AF32" s="3"/>
      <c r="AG32" s="3" t="e">
        <f t="shared" si="5"/>
        <v>#DIV/0!</v>
      </c>
      <c r="AH32" s="3">
        <f t="shared" si="6"/>
        <v>0</v>
      </c>
      <c r="AI32" s="3"/>
      <c r="AJ32" s="8"/>
      <c r="AK32" t="s">
        <v>32</v>
      </c>
    </row>
    <row r="33" spans="2:37" x14ac:dyDescent="0.2">
      <c r="B33" s="3">
        <v>26</v>
      </c>
      <c r="C33" s="3">
        <v>210</v>
      </c>
      <c r="D33" s="3">
        <v>0.6</v>
      </c>
      <c r="E33" s="3">
        <f t="shared" si="19"/>
        <v>7</v>
      </c>
      <c r="F33" s="3">
        <f t="shared" ref="F33:F34" si="21">ROUND($C$9*D33*E33/1000,2)</f>
        <v>8.4</v>
      </c>
      <c r="G33" s="3">
        <f t="shared" ref="G33:G34" si="22">ROUND(F33*C33/60,2)</f>
        <v>29.4</v>
      </c>
      <c r="H33" s="3"/>
      <c r="I33" s="3">
        <f t="shared" ref="I33:I34" si="23">ROUND(H33/(C33*D33*E33)*60000,0)</f>
        <v>0</v>
      </c>
      <c r="J33" s="3">
        <f t="shared" ref="J33:J34" si="24">ROUND(F33*B33/2,2)</f>
        <v>109.2</v>
      </c>
      <c r="K33" s="3"/>
      <c r="L33" s="8" t="s">
        <v>31</v>
      </c>
      <c r="M33" t="s">
        <v>32</v>
      </c>
      <c r="N33" s="3"/>
      <c r="O33" s="3">
        <f t="shared" si="10"/>
        <v>0</v>
      </c>
      <c r="P33" s="3"/>
      <c r="Q33" s="3">
        <f t="shared" ref="Q33:Q34" si="25">(N32-N33)/2</f>
        <v>0</v>
      </c>
      <c r="R33" s="3">
        <f t="shared" ref="R33:R34" si="26">ROUND($O$9*P33*Q33/1000,2)</f>
        <v>0</v>
      </c>
      <c r="S33" s="3">
        <f t="shared" ref="S33:S34" si="27">ROUND(R33*O33/60,2)</f>
        <v>0</v>
      </c>
      <c r="T33" s="3"/>
      <c r="U33" s="3" t="e">
        <f t="shared" ref="U33:U34" si="28">ROUND(T33/(O33*P33*Q33)*60000,0)</f>
        <v>#DIV/0!</v>
      </c>
      <c r="V33" s="3">
        <f t="shared" ref="V33:V34" si="29">ROUND(R33*N33/2,2)</f>
        <v>0</v>
      </c>
      <c r="W33" s="3"/>
      <c r="X33" s="8"/>
      <c r="Y33" t="s">
        <v>32</v>
      </c>
      <c r="Z33" s="3"/>
      <c r="AA33" s="3">
        <f t="shared" si="2"/>
        <v>0</v>
      </c>
      <c r="AB33" s="3"/>
      <c r="AC33" s="3">
        <f t="shared" ref="AC33:AC34" si="30">(Z32-Z33)/2</f>
        <v>0</v>
      </c>
      <c r="AD33" s="3">
        <f t="shared" ref="AD33:AD34" si="31">ROUND($O$9*AB33*AC33/1000,2)</f>
        <v>0</v>
      </c>
      <c r="AE33" s="3">
        <f t="shared" ref="AE33:AE34" si="32">ROUND(AD33*AA33/60,2)</f>
        <v>0</v>
      </c>
      <c r="AF33" s="3"/>
      <c r="AG33" s="3" t="e">
        <f t="shared" ref="AG33:AG34" si="33">ROUND(AF33/(AA33*AB33*AC33)*60000,0)</f>
        <v>#DIV/0!</v>
      </c>
      <c r="AH33" s="3">
        <f t="shared" ref="AH33:AH34" si="34">ROUND(AD33*Z33/2,2)</f>
        <v>0</v>
      </c>
      <c r="AI33" s="3"/>
      <c r="AJ33" s="8"/>
      <c r="AK33" t="s">
        <v>32</v>
      </c>
    </row>
    <row r="34" spans="2:37" x14ac:dyDescent="0.2">
      <c r="B34" s="3">
        <v>10</v>
      </c>
      <c r="C34" s="3">
        <f t="shared" ref="C27:C34" si="35">$C$3*PI()*B34/1000</f>
        <v>125.66370614359171</v>
      </c>
      <c r="D34" s="3">
        <v>0.8</v>
      </c>
      <c r="E34" s="3">
        <v>5</v>
      </c>
      <c r="F34" s="3">
        <f t="shared" si="21"/>
        <v>8</v>
      </c>
      <c r="G34" s="3">
        <f t="shared" si="22"/>
        <v>16.760000000000002</v>
      </c>
      <c r="H34" s="3">
        <v>16</v>
      </c>
      <c r="I34" s="3">
        <f t="shared" si="23"/>
        <v>1910</v>
      </c>
      <c r="J34" s="3">
        <f t="shared" si="24"/>
        <v>40</v>
      </c>
      <c r="K34" s="3">
        <v>40</v>
      </c>
      <c r="L34" s="8" t="s">
        <v>31</v>
      </c>
      <c r="M34" t="s">
        <v>32</v>
      </c>
      <c r="N34" s="3"/>
      <c r="O34" s="3">
        <f t="shared" si="10"/>
        <v>0</v>
      </c>
      <c r="P34" s="3"/>
      <c r="Q34" s="3">
        <f t="shared" si="25"/>
        <v>0</v>
      </c>
      <c r="R34" s="3">
        <f t="shared" si="26"/>
        <v>0</v>
      </c>
      <c r="S34" s="3">
        <f t="shared" si="27"/>
        <v>0</v>
      </c>
      <c r="T34" s="3"/>
      <c r="U34" s="3" t="e">
        <f t="shared" si="28"/>
        <v>#DIV/0!</v>
      </c>
      <c r="V34" s="3">
        <f t="shared" si="29"/>
        <v>0</v>
      </c>
      <c r="W34" s="3"/>
      <c r="X34" s="8"/>
      <c r="Y34" t="s">
        <v>32</v>
      </c>
      <c r="Z34" s="3"/>
      <c r="AA34" s="3">
        <f t="shared" si="2"/>
        <v>0</v>
      </c>
      <c r="AB34" s="3"/>
      <c r="AC34" s="3">
        <f t="shared" si="30"/>
        <v>0</v>
      </c>
      <c r="AD34" s="3">
        <f t="shared" si="31"/>
        <v>0</v>
      </c>
      <c r="AE34" s="3">
        <f t="shared" si="32"/>
        <v>0</v>
      </c>
      <c r="AF34" s="3"/>
      <c r="AG34" s="3" t="e">
        <f t="shared" si="33"/>
        <v>#DIV/0!</v>
      </c>
      <c r="AH34" s="3">
        <f t="shared" si="34"/>
        <v>0</v>
      </c>
      <c r="AI34" s="3"/>
      <c r="AJ34" s="8"/>
      <c r="AK3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Expertise - Tours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Landon</dc:creator>
  <cp:lastModifiedBy>Yann Landon</cp:lastModifiedBy>
  <dcterms:created xsi:type="dcterms:W3CDTF">2024-04-02T09:46:16Z</dcterms:created>
  <dcterms:modified xsi:type="dcterms:W3CDTF">2024-04-03T12:17:36Z</dcterms:modified>
</cp:coreProperties>
</file>